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-120" yWindow="-120" windowWidth="19420" windowHeight="12220"/>
  </bookViews>
  <sheets>
    <sheet name="2023" sheetId="21" r:id="rId1"/>
  </sheets>
  <definedNames>
    <definedName name="_xlnm.Databas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21" l="1"/>
  <c r="G30" i="21"/>
  <c r="G31" i="21" s="1"/>
  <c r="J7" i="21" l="1"/>
  <c r="J8" i="21"/>
  <c r="J9" i="21"/>
  <c r="J10" i="21"/>
  <c r="J11" i="21"/>
  <c r="J12" i="21"/>
  <c r="J13" i="21"/>
  <c r="J14" i="21"/>
  <c r="J15" i="21"/>
  <c r="J16" i="21"/>
  <c r="J17" i="21"/>
  <c r="J19" i="21"/>
  <c r="J20" i="21"/>
  <c r="J21" i="21"/>
  <c r="J22" i="21"/>
  <c r="J23" i="21"/>
  <c r="J24" i="21"/>
  <c r="J25" i="21"/>
  <c r="J26" i="21"/>
  <c r="J27" i="21"/>
  <c r="J28" i="21"/>
  <c r="J6" i="21"/>
  <c r="H30" i="21" l="1"/>
  <c r="I29" i="21" l="1"/>
  <c r="J29" i="21" l="1"/>
  <c r="I30" i="21"/>
  <c r="M18" i="21"/>
  <c r="N18" i="21" s="1"/>
  <c r="J18" i="21"/>
  <c r="J30" i="21" s="1"/>
  <c r="J31" i="21" s="1"/>
  <c r="J5" i="21"/>
  <c r="H31" i="21"/>
  <c r="F5" i="21" l="1"/>
  <c r="F30" i="21"/>
  <c r="F31" i="21" s="1"/>
  <c r="I5" i="21" l="1"/>
  <c r="E30" i="21"/>
  <c r="D30" i="21"/>
  <c r="D31" i="21" s="1"/>
  <c r="C30" i="21"/>
  <c r="C31" i="21" s="1"/>
  <c r="E5" i="21"/>
  <c r="E31" i="21" l="1"/>
  <c r="I31" i="21"/>
</calcChain>
</file>

<file path=xl/sharedStrings.xml><?xml version="1.0" encoding="utf-8"?>
<sst xmlns="http://schemas.openxmlformats.org/spreadsheetml/2006/main" count="70" uniqueCount="65">
  <si>
    <t>Položky</t>
  </si>
  <si>
    <t>Poznámky</t>
  </si>
  <si>
    <t>CELKEM včetně tvorby fondu oprav</t>
  </si>
  <si>
    <t>CELKEM bez tvorby fondu oprav</t>
  </si>
  <si>
    <t>dle fakturace</t>
  </si>
  <si>
    <t>Stav fondu oprav k:</t>
  </si>
  <si>
    <t>servis vrata + opravy vrat + opravy v GH</t>
  </si>
  <si>
    <t xml:space="preserve">Náklady roku 2018 a tvorba FO </t>
  </si>
  <si>
    <t>dle fakturace + poštovné, bankovní poplatky, shromáždění vlastníků, právní služby apod</t>
  </si>
  <si>
    <t>Zpracoval: výbor SVI KBIII</t>
  </si>
  <si>
    <t>dle smlouvy s dodavatelem</t>
  </si>
  <si>
    <t xml:space="preserve">Náklady roku 2019 a tvorba FO </t>
  </si>
  <si>
    <t>čištění garáží - 3 x ročně</t>
  </si>
  <si>
    <t>Návrh finančního plánu a záloh od 01.01.2022</t>
  </si>
  <si>
    <t>Dlouhodobá záloha - příspěvek na správu domu domu a pozemku (Fond oprav)</t>
  </si>
  <si>
    <t>Náklady na rozúčtování (SV, TV a ÚT)</t>
  </si>
  <si>
    <t>Pojištění nemovitosti</t>
  </si>
  <si>
    <t>Úklid společných prostor v domě</t>
  </si>
  <si>
    <t>Úklid vnější, údržba okolí domu</t>
  </si>
  <si>
    <t>Údržba zeleně</t>
  </si>
  <si>
    <t>Odvoz komunálního odpadu</t>
  </si>
  <si>
    <t>Provoz garáže</t>
  </si>
  <si>
    <t>Úklid garáží</t>
  </si>
  <si>
    <t>Elektrická energie garáže</t>
  </si>
  <si>
    <t>Elektrická energie garáže - vnitřní garážová vrata</t>
  </si>
  <si>
    <t>Elektrická energie osvětlení garáží</t>
  </si>
  <si>
    <t>Elektrická energie výtahy</t>
  </si>
  <si>
    <t>Elektrická energie společné prostory</t>
  </si>
  <si>
    <t>Vytápění - ÚT</t>
  </si>
  <si>
    <t>Teplá voda - TV</t>
  </si>
  <si>
    <t>Vodné stočné - SV</t>
  </si>
  <si>
    <t>Provoz výtahu</t>
  </si>
  <si>
    <t>Revize, servis - TZB (technické zařízení budov)</t>
  </si>
  <si>
    <t>Údržba domu</t>
  </si>
  <si>
    <t>Poplatek za správu</t>
  </si>
  <si>
    <t>Náklady společenství</t>
  </si>
  <si>
    <t xml:space="preserve">Vedení účetnictví </t>
  </si>
  <si>
    <t>Odměny statutárního orgánu</t>
  </si>
  <si>
    <t>Ostraha</t>
  </si>
  <si>
    <t>Položky ve vyúčtování budou řazeny abecedně</t>
  </si>
  <si>
    <t>příloha č. 7</t>
  </si>
  <si>
    <t>(A) návrh pro rok 2023 - stávajících 16,- Kč na m2 (B) 1/2 na pokrytí předpokládaného nárůstu energií</t>
  </si>
  <si>
    <t>týdenní, měsíční a generální úklid 1x ročně</t>
  </si>
  <si>
    <t>dle uzavřených smluv a fakturace</t>
  </si>
  <si>
    <t>varianta A</t>
  </si>
  <si>
    <t>varianta B</t>
  </si>
  <si>
    <t>Příloha č. 5</t>
  </si>
  <si>
    <t>Čerpání a tvorba FO k 31.12.2022</t>
  </si>
  <si>
    <t xml:space="preserve">Náklady roku 2021 a tvorba FO </t>
  </si>
  <si>
    <t xml:space="preserve">Náklady roku 2020 a tvorba FO </t>
  </si>
  <si>
    <t>Návrh finančního plánu a záloh 2023 (A)</t>
  </si>
  <si>
    <t>Návrh finančního plánu a záloh 2023 (B)</t>
  </si>
  <si>
    <t xml:space="preserve">dle smlouvy zimní úklid, vnější úklid, obsluha košů                                         </t>
  </si>
  <si>
    <t xml:space="preserve">dle smlouvy a dle předpokl. fakturace </t>
  </si>
  <si>
    <t>reflektuje 100% zdražení služeb ze strany Hlavního města Prahy + 4x odvoz velkoobjemových kontejnerů</t>
  </si>
  <si>
    <t>dle spotřeby r. 2022 +20%</t>
  </si>
  <si>
    <t>dle spotřeby r. 2022  a cen EON +30%</t>
  </si>
  <si>
    <t xml:space="preserve">dle fakturace a uzavřených smluv - deratizace, zámečnické práce, elektro... </t>
  </si>
  <si>
    <t xml:space="preserve">stávající výbor 5 členů - hrubá odměna předesda 6tis. Kč/měs., člen 5tis. Kč/měs. (odvody soc.poj.25% + zdr.poj. 9%)        </t>
  </si>
  <si>
    <t>dle smlouvy s dodavatelem + odměna</t>
  </si>
  <si>
    <t>dle spotřeby r. 2021, 2022 a cen Veolia +20%</t>
  </si>
  <si>
    <t>dle spotřeby r. 2022 a cen Veolia +20%</t>
  </si>
  <si>
    <t xml:space="preserve">dle smlouvy s Kooperativou   </t>
  </si>
  <si>
    <t>dle smlouvy a fakturace</t>
  </si>
  <si>
    <t>Finanční plán domu a záloh pro rok 2023 pro objekt Kaskády Barrandov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</si>
</sst>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[$-405]mmm\-yy;@"/>
  </numFmts>
  <fonts count="28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  <font>
      <b/>
      <sz val="11"/>
      <color indexed="8"/>
      <name val="Arial CE"/>
      <charset val="238"/>
    </font>
    <font>
      <sz val="10"/>
      <name val="Arial CE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name val="Arial CE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sz val="11"/>
      <color indexed="8"/>
      <name val="Arial CE"/>
      <charset val="238"/>
    </font>
    <font>
      <b/>
      <sz val="10"/>
      <color indexed="8"/>
      <name val="Arial CE"/>
      <charset val="238"/>
    </font>
    <font>
      <b/>
      <sz val="9"/>
      <name val="Arial CE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21" borderId="6" applyNumberFormat="0" applyAlignment="0" applyProtection="0"/>
    <xf numFmtId="0" fontId="15" fillId="7" borderId="1" applyNumberFormat="0" applyAlignment="0" applyProtection="0"/>
    <xf numFmtId="0" fontId="16" fillId="0" borderId="7" applyNumberFormat="0" applyFill="0" applyAlignment="0" applyProtection="0"/>
    <xf numFmtId="0" fontId="17" fillId="22" borderId="0" applyNumberFormat="0" applyBorder="0" applyAlignment="0" applyProtection="0"/>
    <xf numFmtId="0" fontId="5" fillId="23" borderId="8" applyNumberFormat="0" applyFont="0" applyAlignment="0" applyProtection="0"/>
    <xf numFmtId="0" fontId="18" fillId="20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0" applyNumberFormat="0" applyFill="0" applyBorder="0" applyAlignment="0" applyProtection="0"/>
    <xf numFmtId="0" fontId="23" fillId="0" borderId="0"/>
    <xf numFmtId="9" fontId="5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2" fillId="0" borderId="12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4" fontId="4" fillId="0" borderId="18" xfId="0" applyNumberFormat="1" applyFont="1" applyBorder="1" applyAlignment="1">
      <alignment horizontal="center" vertical="center"/>
    </xf>
    <xf numFmtId="0" fontId="3" fillId="0" borderId="10" xfId="0" applyFont="1" applyBorder="1"/>
    <xf numFmtId="0" fontId="3" fillId="0" borderId="0" xfId="0" applyFont="1" applyAlignment="1">
      <alignment horizontal="center"/>
    </xf>
    <xf numFmtId="0" fontId="22" fillId="0" borderId="10" xfId="0" applyFont="1" applyBorder="1"/>
    <xf numFmtId="3" fontId="0" fillId="0" borderId="10" xfId="0" applyNumberFormat="1" applyBorder="1"/>
    <xf numFmtId="0" fontId="24" fillId="0" borderId="10" xfId="0" applyFont="1" applyBorder="1"/>
    <xf numFmtId="0" fontId="0" fillId="0" borderId="10" xfId="0" applyBorder="1"/>
    <xf numFmtId="0" fontId="0" fillId="0" borderId="10" xfId="0" applyBorder="1" applyAlignment="1">
      <alignment horizontal="right"/>
    </xf>
    <xf numFmtId="0" fontId="0" fillId="24" borderId="13" xfId="0" applyFill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164" fontId="0" fillId="0" borderId="0" xfId="0" applyNumberFormat="1"/>
    <xf numFmtId="0" fontId="24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4" fillId="0" borderId="24" xfId="0" applyFont="1" applyBorder="1" applyAlignment="1">
      <alignment vertical="distributed"/>
    </xf>
    <xf numFmtId="0" fontId="24" fillId="0" borderId="0" xfId="0" applyFont="1"/>
    <xf numFmtId="0" fontId="4" fillId="24" borderId="14" xfId="0" applyFont="1" applyFill="1" applyBorder="1" applyAlignment="1">
      <alignment horizontal="center" vertical="center" wrapText="1"/>
    </xf>
    <xf numFmtId="0" fontId="27" fillId="24" borderId="16" xfId="0" applyFont="1" applyFill="1" applyBorder="1" applyAlignment="1">
      <alignment horizontal="center" vertical="center" wrapText="1"/>
    </xf>
    <xf numFmtId="0" fontId="0" fillId="0" borderId="11" xfId="0" applyBorder="1" applyAlignment="1">
      <alignment vertical="distributed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vertical="distributed" wrapText="1"/>
    </xf>
    <xf numFmtId="0" fontId="0" fillId="0" borderId="11" xfId="0" applyBorder="1" applyAlignment="1">
      <alignment vertical="center"/>
    </xf>
    <xf numFmtId="0" fontId="0" fillId="25" borderId="11" xfId="0" applyFill="1" applyBorder="1" applyAlignment="1">
      <alignment vertical="distributed"/>
    </xf>
    <xf numFmtId="0" fontId="0" fillId="0" borderId="20" xfId="0" applyBorder="1" applyAlignment="1">
      <alignment vertical="distributed"/>
    </xf>
    <xf numFmtId="4" fontId="4" fillId="0" borderId="23" xfId="0" applyNumberFormat="1" applyFont="1" applyBorder="1" applyAlignment="1">
      <alignment horizontal="center" vertical="center"/>
    </xf>
    <xf numFmtId="4" fontId="0" fillId="0" borderId="0" xfId="0" applyNumberFormat="1"/>
    <xf numFmtId="0" fontId="0" fillId="0" borderId="24" xfId="0" applyBorder="1" applyAlignment="1">
      <alignment vertical="distributed"/>
    </xf>
    <xf numFmtId="164" fontId="27" fillId="0" borderId="14" xfId="0" applyNumberFormat="1" applyFont="1" applyBorder="1" applyAlignment="1">
      <alignment horizontal="center" vertical="center" wrapText="1"/>
    </xf>
    <xf numFmtId="164" fontId="27" fillId="0" borderId="17" xfId="0" applyNumberFormat="1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0" fontId="24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14" fontId="3" fillId="0" borderId="28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right"/>
    </xf>
    <xf numFmtId="0" fontId="24" fillId="0" borderId="30" xfId="0" applyFont="1" applyBorder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6" fillId="0" borderId="26" xfId="0" applyFont="1" applyBorder="1" applyAlignment="1">
      <alignment horizontal="center" vertical="center" wrapText="1"/>
    </xf>
    <xf numFmtId="164" fontId="0" fillId="0" borderId="31" xfId="0" applyNumberFormat="1" applyBorder="1"/>
    <xf numFmtId="0" fontId="0" fillId="25" borderId="20" xfId="0" applyFill="1" applyBorder="1" applyAlignment="1">
      <alignment vertical="distributed"/>
    </xf>
    <xf numFmtId="4" fontId="2" fillId="0" borderId="19" xfId="0" applyNumberFormat="1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 wrapText="1" shrinkToFit="1"/>
    </xf>
    <xf numFmtId="0" fontId="25" fillId="0" borderId="12" xfId="0" applyFont="1" applyBorder="1" applyAlignment="1">
      <alignment horizontal="left" vertical="center" shrinkToFit="1"/>
    </xf>
    <xf numFmtId="0" fontId="25" fillId="0" borderId="19" xfId="0" applyFont="1" applyBorder="1" applyAlignment="1">
      <alignment horizontal="left" vertical="center" shrinkToFit="1"/>
    </xf>
    <xf numFmtId="10" fontId="0" fillId="0" borderId="0" xfId="0" applyNumberFormat="1"/>
    <xf numFmtId="9" fontId="0" fillId="0" borderId="0" xfId="43" applyFont="1"/>
    <xf numFmtId="0" fontId="2" fillId="0" borderId="0" xfId="0" applyFont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19" xfId="0" applyNumberFormat="1" applyFont="1" applyBorder="1" applyAlignment="1">
      <alignment horizontal="center" vertical="center"/>
    </xf>
    <xf numFmtId="0" fontId="25" fillId="0" borderId="19" xfId="0" applyFont="1" applyBorder="1" applyAlignment="1">
      <alignment horizontal="left" vertical="center" shrinkToFit="1"/>
    </xf>
    <xf numFmtId="0" fontId="26" fillId="0" borderId="26" xfId="0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left" vertical="distributed"/>
    </xf>
    <xf numFmtId="165" fontId="0" fillId="0" borderId="0" xfId="0" applyNumberFormat="1" applyAlignment="1">
      <alignment horizontal="left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í" xfId="0" builtinId="0"/>
    <cellStyle name="Normální 2" xfId="42"/>
    <cellStyle name="Note" xfId="37"/>
    <cellStyle name="Output" xfId="38"/>
    <cellStyle name="Procenta" xfId="43" builtinId="5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tabSelected="1" topLeftCell="A16" zoomScale="70" zoomScaleNormal="70" workbookViewId="0">
      <selection activeCell="K31" sqref="K31"/>
    </sheetView>
  </sheetViews>
  <sheetFormatPr defaultColWidth="9.1796875" defaultRowHeight="14" x14ac:dyDescent="0.3"/>
  <cols>
    <col min="1" max="1" width="3.453125" customWidth="1"/>
    <col min="2" max="2" width="35.453125" style="1" customWidth="1"/>
    <col min="3" max="3" width="17.1796875" customWidth="1"/>
    <col min="4" max="4" width="17.1796875" style="20" customWidth="1"/>
    <col min="5" max="7" width="17.1796875" customWidth="1"/>
    <col min="8" max="8" width="15.90625" customWidth="1"/>
    <col min="9" max="9" width="21.54296875" customWidth="1"/>
    <col min="10" max="10" width="21.90625" customWidth="1"/>
    <col min="11" max="11" width="52.7265625" customWidth="1"/>
    <col min="12" max="12" width="20.1796875" customWidth="1"/>
    <col min="13" max="13" width="19.1796875" customWidth="1"/>
    <col min="14" max="14" width="11.1796875" customWidth="1"/>
    <col min="15" max="15" width="8.7265625" customWidth="1"/>
  </cols>
  <sheetData>
    <row r="1" spans="1:12" ht="23.25" customHeight="1" thickBot="1" x14ac:dyDescent="0.55000000000000004">
      <c r="A1" s="9" t="s">
        <v>64</v>
      </c>
      <c r="B1" s="7"/>
      <c r="C1" s="10"/>
      <c r="D1" s="11"/>
      <c r="E1" s="12"/>
      <c r="F1" s="12"/>
      <c r="G1" s="12"/>
      <c r="H1" s="9" t="s">
        <v>46</v>
      </c>
      <c r="I1" s="12"/>
      <c r="J1" s="12"/>
      <c r="K1" s="13" t="s">
        <v>40</v>
      </c>
    </row>
    <row r="2" spans="1:12" ht="23.25" customHeight="1" x14ac:dyDescent="0.25">
      <c r="A2" s="36"/>
      <c r="B2" s="37" t="s">
        <v>5</v>
      </c>
      <c r="C2" s="38">
        <v>43465</v>
      </c>
      <c r="D2" s="38">
        <v>43830</v>
      </c>
      <c r="E2" s="38">
        <v>44196</v>
      </c>
      <c r="F2" s="38">
        <v>44561</v>
      </c>
      <c r="G2" s="38"/>
      <c r="H2" s="38">
        <v>44926</v>
      </c>
      <c r="I2" s="38"/>
      <c r="J2" s="38"/>
      <c r="K2" s="39"/>
    </row>
    <row r="3" spans="1:12" ht="26.25" customHeight="1" thickBot="1" x14ac:dyDescent="0.35">
      <c r="A3" s="40"/>
      <c r="B3" s="7"/>
      <c r="C3" s="41">
        <v>9185612.2300000004</v>
      </c>
      <c r="D3" s="41">
        <v>13450716.630000001</v>
      </c>
      <c r="E3" s="41">
        <v>17871171.030000001</v>
      </c>
      <c r="F3" s="41">
        <v>20449769.43</v>
      </c>
      <c r="G3" s="42"/>
      <c r="H3" s="41">
        <v>20449769.43</v>
      </c>
      <c r="I3" s="52" t="s">
        <v>44</v>
      </c>
      <c r="J3" s="52" t="s">
        <v>45</v>
      </c>
      <c r="K3" s="44"/>
    </row>
    <row r="4" spans="1:12" ht="39.75" customHeight="1" x14ac:dyDescent="0.25">
      <c r="A4" s="14"/>
      <c r="B4" s="21" t="s">
        <v>0</v>
      </c>
      <c r="C4" s="32" t="s">
        <v>7</v>
      </c>
      <c r="D4" s="32" t="s">
        <v>11</v>
      </c>
      <c r="E4" s="32" t="s">
        <v>49</v>
      </c>
      <c r="F4" s="32" t="s">
        <v>48</v>
      </c>
      <c r="G4" s="33" t="s">
        <v>13</v>
      </c>
      <c r="H4" s="33" t="s">
        <v>47</v>
      </c>
      <c r="I4" s="33" t="s">
        <v>50</v>
      </c>
      <c r="J4" s="33" t="s">
        <v>51</v>
      </c>
      <c r="K4" s="22" t="s">
        <v>1</v>
      </c>
    </row>
    <row r="5" spans="1:12" ht="26.5" customHeight="1" x14ac:dyDescent="0.25">
      <c r="A5" s="15">
        <v>1</v>
      </c>
      <c r="B5" s="47" t="s">
        <v>14</v>
      </c>
      <c r="C5" s="3">
        <v>2210227.2000000002</v>
      </c>
      <c r="D5" s="6">
        <v>4420454.2</v>
      </c>
      <c r="E5" s="6">
        <f>23023.2*16*12</f>
        <v>4420454.4000000004</v>
      </c>
      <c r="F5" s="6">
        <f>23023.2*16*12</f>
        <v>4420454.4000000004</v>
      </c>
      <c r="G5" s="6">
        <f>23023.2*16*12</f>
        <v>4420454.4000000004</v>
      </c>
      <c r="H5" s="6">
        <v>4420480.21</v>
      </c>
      <c r="I5" s="6">
        <f>23023.2*16*12</f>
        <v>4420454.4000000004</v>
      </c>
      <c r="J5" s="6">
        <f>23023.2*16*12/2</f>
        <v>2210227.2000000002</v>
      </c>
      <c r="K5" s="23" t="s">
        <v>41</v>
      </c>
      <c r="L5" s="16"/>
    </row>
    <row r="6" spans="1:12" ht="23.5" customHeight="1" x14ac:dyDescent="0.25">
      <c r="A6" s="15">
        <v>2</v>
      </c>
      <c r="B6" s="48" t="s">
        <v>16</v>
      </c>
      <c r="C6" s="3">
        <v>201370</v>
      </c>
      <c r="D6" s="6">
        <v>204292</v>
      </c>
      <c r="E6" s="6">
        <v>204292</v>
      </c>
      <c r="F6" s="6">
        <v>204292</v>
      </c>
      <c r="G6" s="6">
        <v>204292</v>
      </c>
      <c r="H6" s="53">
        <v>223549</v>
      </c>
      <c r="I6" s="6">
        <v>229968</v>
      </c>
      <c r="J6" s="6">
        <f>I6</f>
        <v>229968</v>
      </c>
      <c r="K6" s="24" t="s">
        <v>62</v>
      </c>
      <c r="L6" s="16"/>
    </row>
    <row r="7" spans="1:12" ht="23.5" customHeight="1" x14ac:dyDescent="0.25">
      <c r="A7" s="15">
        <v>3</v>
      </c>
      <c r="B7" s="48" t="s">
        <v>17</v>
      </c>
      <c r="C7" s="3">
        <v>449208</v>
      </c>
      <c r="D7" s="6">
        <v>449208</v>
      </c>
      <c r="E7" s="6">
        <v>451704</v>
      </c>
      <c r="F7" s="6">
        <v>447940.9</v>
      </c>
      <c r="G7" s="6">
        <v>450000</v>
      </c>
      <c r="H7" s="6">
        <v>462822.8</v>
      </c>
      <c r="I7" s="6">
        <v>560000</v>
      </c>
      <c r="J7" s="6">
        <f t="shared" ref="J7:J28" si="0">I7</f>
        <v>560000</v>
      </c>
      <c r="K7" s="35" t="s">
        <v>42</v>
      </c>
      <c r="L7" s="16"/>
    </row>
    <row r="8" spans="1:12" ht="23.5" customHeight="1" x14ac:dyDescent="0.25">
      <c r="A8" s="15">
        <v>4</v>
      </c>
      <c r="B8" s="48" t="s">
        <v>18</v>
      </c>
      <c r="C8" s="3">
        <v>176001.76</v>
      </c>
      <c r="D8" s="6">
        <v>150981.72</v>
      </c>
      <c r="E8" s="6">
        <v>197301.44</v>
      </c>
      <c r="F8" s="6">
        <v>156664.72</v>
      </c>
      <c r="G8" s="6">
        <v>170000</v>
      </c>
      <c r="H8" s="6">
        <v>189015.02</v>
      </c>
      <c r="I8" s="6">
        <v>180000</v>
      </c>
      <c r="J8" s="6">
        <f t="shared" si="0"/>
        <v>180000</v>
      </c>
      <c r="K8" s="35" t="s">
        <v>52</v>
      </c>
      <c r="L8" s="16"/>
    </row>
    <row r="9" spans="1:12" ht="23.5" customHeight="1" x14ac:dyDescent="0.25">
      <c r="A9" s="15">
        <v>5</v>
      </c>
      <c r="B9" s="48" t="s">
        <v>19</v>
      </c>
      <c r="C9" s="3">
        <v>103205.02</v>
      </c>
      <c r="D9" s="6">
        <v>104170.52</v>
      </c>
      <c r="E9" s="4">
        <v>101108.56</v>
      </c>
      <c r="F9" s="4">
        <v>112243.41</v>
      </c>
      <c r="G9" s="4">
        <v>120000</v>
      </c>
      <c r="H9" s="4">
        <v>118567.94</v>
      </c>
      <c r="I9" s="4">
        <v>120000</v>
      </c>
      <c r="J9" s="6">
        <f t="shared" si="0"/>
        <v>120000</v>
      </c>
      <c r="K9" s="23" t="s">
        <v>53</v>
      </c>
      <c r="L9" s="16"/>
    </row>
    <row r="10" spans="1:12" ht="26.15" customHeight="1" x14ac:dyDescent="0.25">
      <c r="A10" s="15">
        <v>6</v>
      </c>
      <c r="B10" s="48" t="s">
        <v>20</v>
      </c>
      <c r="C10" s="3">
        <v>434889</v>
      </c>
      <c r="D10" s="6">
        <v>445148</v>
      </c>
      <c r="E10" s="6">
        <v>571571</v>
      </c>
      <c r="F10" s="6">
        <v>584869.5</v>
      </c>
      <c r="G10" s="6">
        <v>570000</v>
      </c>
      <c r="H10" s="6">
        <v>1053045</v>
      </c>
      <c r="I10" s="6">
        <v>1063000</v>
      </c>
      <c r="J10" s="6">
        <f t="shared" si="0"/>
        <v>1063000</v>
      </c>
      <c r="K10" s="25" t="s">
        <v>54</v>
      </c>
      <c r="L10" s="16"/>
    </row>
    <row r="11" spans="1:12" ht="23.5" customHeight="1" x14ac:dyDescent="0.25">
      <c r="A11" s="15">
        <v>7</v>
      </c>
      <c r="B11" s="48" t="s">
        <v>21</v>
      </c>
      <c r="C11" s="3">
        <v>47165.2</v>
      </c>
      <c r="D11" s="6">
        <v>51085</v>
      </c>
      <c r="E11" s="6">
        <v>72394.100000000006</v>
      </c>
      <c r="F11" s="6">
        <v>77093</v>
      </c>
      <c r="G11" s="6">
        <v>65000</v>
      </c>
      <c r="H11" s="6">
        <v>39882</v>
      </c>
      <c r="I11" s="6">
        <v>65000</v>
      </c>
      <c r="J11" s="6">
        <f t="shared" si="0"/>
        <v>65000</v>
      </c>
      <c r="K11" s="23" t="s">
        <v>6</v>
      </c>
      <c r="L11" s="16"/>
    </row>
    <row r="12" spans="1:12" ht="23.5" customHeight="1" x14ac:dyDescent="0.25">
      <c r="A12" s="15">
        <v>8</v>
      </c>
      <c r="B12" s="48" t="s">
        <v>22</v>
      </c>
      <c r="C12" s="3">
        <v>32541</v>
      </c>
      <c r="D12" s="6">
        <v>65082</v>
      </c>
      <c r="E12" s="6">
        <v>93360</v>
      </c>
      <c r="F12" s="6">
        <v>93360</v>
      </c>
      <c r="G12" s="6">
        <v>94000</v>
      </c>
      <c r="H12" s="6">
        <v>138371.1</v>
      </c>
      <c r="I12" s="6">
        <v>97000</v>
      </c>
      <c r="J12" s="6">
        <f t="shared" si="0"/>
        <v>97000</v>
      </c>
      <c r="K12" s="23" t="s">
        <v>12</v>
      </c>
      <c r="L12" s="16"/>
    </row>
    <row r="13" spans="1:12" ht="23.5" customHeight="1" x14ac:dyDescent="0.25">
      <c r="A13" s="15">
        <v>9</v>
      </c>
      <c r="B13" s="48" t="s">
        <v>23</v>
      </c>
      <c r="C13" s="3">
        <v>516358.11</v>
      </c>
      <c r="D13" s="6">
        <v>548526.4</v>
      </c>
      <c r="E13" s="6">
        <v>498336.76</v>
      </c>
      <c r="F13" s="6">
        <v>491671.99</v>
      </c>
      <c r="G13" s="6">
        <v>500000</v>
      </c>
      <c r="H13" s="6">
        <v>606546.81999999995</v>
      </c>
      <c r="I13" s="6">
        <v>789000</v>
      </c>
      <c r="J13" s="6">
        <f t="shared" si="0"/>
        <v>789000</v>
      </c>
      <c r="K13" s="23" t="s">
        <v>56</v>
      </c>
      <c r="L13" s="16"/>
    </row>
    <row r="14" spans="1:12" ht="23.5" customHeight="1" x14ac:dyDescent="0.25">
      <c r="A14" s="15">
        <v>10</v>
      </c>
      <c r="B14" s="48" t="s">
        <v>24</v>
      </c>
      <c r="C14" s="3">
        <v>10584</v>
      </c>
      <c r="D14" s="6">
        <v>10584</v>
      </c>
      <c r="E14" s="3">
        <v>10584</v>
      </c>
      <c r="F14" s="3">
        <v>10584</v>
      </c>
      <c r="G14" s="3">
        <v>10584</v>
      </c>
      <c r="H14" s="3">
        <v>10584</v>
      </c>
      <c r="I14" s="3">
        <v>13800</v>
      </c>
      <c r="J14" s="6">
        <f t="shared" si="0"/>
        <v>13800</v>
      </c>
      <c r="K14" s="23" t="s">
        <v>56</v>
      </c>
      <c r="L14" s="16"/>
    </row>
    <row r="15" spans="1:12" ht="23.5" customHeight="1" x14ac:dyDescent="0.25">
      <c r="A15" s="15">
        <v>11</v>
      </c>
      <c r="B15" s="48" t="s">
        <v>25</v>
      </c>
      <c r="C15" s="3">
        <v>12960</v>
      </c>
      <c r="D15" s="6">
        <v>12960</v>
      </c>
      <c r="E15" s="3">
        <v>12960</v>
      </c>
      <c r="F15" s="3">
        <v>12960</v>
      </c>
      <c r="G15" s="3">
        <v>12960</v>
      </c>
      <c r="H15" s="3">
        <v>12960</v>
      </c>
      <c r="I15" s="3">
        <v>16900</v>
      </c>
      <c r="J15" s="6">
        <f t="shared" si="0"/>
        <v>16900</v>
      </c>
      <c r="K15" s="23" t="s">
        <v>56</v>
      </c>
      <c r="L15" s="35"/>
    </row>
    <row r="16" spans="1:12" ht="23.5" customHeight="1" x14ac:dyDescent="0.25">
      <c r="A16" s="15">
        <v>12</v>
      </c>
      <c r="B16" s="48" t="s">
        <v>26</v>
      </c>
      <c r="C16" s="3">
        <v>107648.28</v>
      </c>
      <c r="D16" s="6">
        <v>114414.08</v>
      </c>
      <c r="E16" s="6">
        <v>104376.15</v>
      </c>
      <c r="F16" s="6">
        <v>102298.16</v>
      </c>
      <c r="G16" s="6">
        <v>105000</v>
      </c>
      <c r="H16" s="6">
        <v>126018.16</v>
      </c>
      <c r="I16" s="6">
        <v>164000</v>
      </c>
      <c r="J16" s="6">
        <f t="shared" si="0"/>
        <v>164000</v>
      </c>
      <c r="K16" s="23" t="s">
        <v>56</v>
      </c>
      <c r="L16" s="16"/>
    </row>
    <row r="17" spans="1:14" ht="23.5" customHeight="1" x14ac:dyDescent="0.25">
      <c r="A17" s="15">
        <v>13</v>
      </c>
      <c r="B17" s="48" t="s">
        <v>27</v>
      </c>
      <c r="C17" s="3">
        <v>123026.61</v>
      </c>
      <c r="D17" s="6">
        <v>135908.95000000001</v>
      </c>
      <c r="E17" s="6">
        <v>135184.18</v>
      </c>
      <c r="F17" s="6">
        <v>116912.19</v>
      </c>
      <c r="G17" s="6">
        <v>130000</v>
      </c>
      <c r="H17" s="3">
        <v>144020.76</v>
      </c>
      <c r="I17" s="6">
        <v>188000</v>
      </c>
      <c r="J17" s="6">
        <f t="shared" si="0"/>
        <v>188000</v>
      </c>
      <c r="K17" s="23" t="s">
        <v>56</v>
      </c>
      <c r="L17" s="16"/>
    </row>
    <row r="18" spans="1:14" ht="23.5" customHeight="1" x14ac:dyDescent="0.25">
      <c r="A18" s="15">
        <v>14</v>
      </c>
      <c r="B18" s="48" t="s">
        <v>28</v>
      </c>
      <c r="C18" s="3">
        <v>3601365.18</v>
      </c>
      <c r="D18" s="6">
        <v>3854088.89</v>
      </c>
      <c r="E18" s="6">
        <v>3712053.05</v>
      </c>
      <c r="F18" s="6">
        <v>4101109.77</v>
      </c>
      <c r="G18" s="6">
        <v>3950000</v>
      </c>
      <c r="H18" s="6">
        <v>4787221.74</v>
      </c>
      <c r="I18" s="6">
        <v>5333000</v>
      </c>
      <c r="J18" s="6">
        <f t="shared" si="0"/>
        <v>5333000</v>
      </c>
      <c r="K18" s="23" t="s">
        <v>60</v>
      </c>
      <c r="L18" s="16"/>
      <c r="M18" s="16">
        <f>I17+I18</f>
        <v>5521000</v>
      </c>
      <c r="N18" s="51" t="e">
        <f>(M18-L18)/L18</f>
        <v>#DIV/0!</v>
      </c>
    </row>
    <row r="19" spans="1:14" ht="23.5" customHeight="1" x14ac:dyDescent="0.25">
      <c r="A19" s="15">
        <v>15</v>
      </c>
      <c r="B19" s="48" t="s">
        <v>29</v>
      </c>
      <c r="C19" s="3">
        <v>2256928.79</v>
      </c>
      <c r="D19" s="6">
        <v>2523869.92</v>
      </c>
      <c r="E19" s="6">
        <v>2387984.98</v>
      </c>
      <c r="F19" s="6">
        <v>2258362.4</v>
      </c>
      <c r="G19" s="6">
        <v>2550000</v>
      </c>
      <c r="H19" s="53">
        <v>2885577.23</v>
      </c>
      <c r="I19" s="6">
        <v>3463000</v>
      </c>
      <c r="J19" s="6">
        <f t="shared" si="0"/>
        <v>3463000</v>
      </c>
      <c r="K19" s="23" t="s">
        <v>61</v>
      </c>
      <c r="L19" s="16"/>
    </row>
    <row r="20" spans="1:14" ht="23.5" customHeight="1" x14ac:dyDescent="0.25">
      <c r="A20" s="15">
        <v>16</v>
      </c>
      <c r="B20" s="48" t="s">
        <v>30</v>
      </c>
      <c r="C20" s="3">
        <v>2920897</v>
      </c>
      <c r="D20" s="6">
        <v>2916776</v>
      </c>
      <c r="E20" s="6">
        <v>3070240.51</v>
      </c>
      <c r="F20" s="6">
        <v>3126436.49</v>
      </c>
      <c r="G20" s="6">
        <v>3000000</v>
      </c>
      <c r="H20" s="6">
        <v>3165807</v>
      </c>
      <c r="I20" s="6">
        <v>3799000</v>
      </c>
      <c r="J20" s="6">
        <f t="shared" si="0"/>
        <v>3799000</v>
      </c>
      <c r="K20" s="23" t="s">
        <v>55</v>
      </c>
      <c r="L20" s="16"/>
    </row>
    <row r="21" spans="1:14" ht="23.5" customHeight="1" x14ac:dyDescent="0.25">
      <c r="A21" s="15">
        <v>17</v>
      </c>
      <c r="B21" s="48" t="s">
        <v>15</v>
      </c>
      <c r="C21" s="3">
        <v>84877.87</v>
      </c>
      <c r="D21" s="6">
        <v>85562.13</v>
      </c>
      <c r="E21" s="6">
        <v>91529</v>
      </c>
      <c r="F21" s="6">
        <v>90536</v>
      </c>
      <c r="G21" s="6">
        <v>90000</v>
      </c>
      <c r="H21" s="6">
        <v>191601</v>
      </c>
      <c r="I21" s="6">
        <v>101000</v>
      </c>
      <c r="J21" s="6">
        <f t="shared" si="0"/>
        <v>101000</v>
      </c>
      <c r="K21" s="26" t="s">
        <v>4</v>
      </c>
      <c r="L21" s="16"/>
    </row>
    <row r="22" spans="1:14" ht="23.5" customHeight="1" x14ac:dyDescent="0.25">
      <c r="A22" s="15">
        <v>18</v>
      </c>
      <c r="B22" s="48" t="s">
        <v>31</v>
      </c>
      <c r="C22" s="3">
        <v>272329.59999999998</v>
      </c>
      <c r="D22" s="6">
        <v>298243</v>
      </c>
      <c r="E22" s="6">
        <v>401448.37</v>
      </c>
      <c r="F22" s="6">
        <v>181183.1</v>
      </c>
      <c r="G22" s="6">
        <v>280000</v>
      </c>
      <c r="H22" s="6">
        <v>294065.17</v>
      </c>
      <c r="I22" s="6">
        <v>350000</v>
      </c>
      <c r="J22" s="6">
        <f t="shared" si="0"/>
        <v>350000</v>
      </c>
      <c r="K22" s="24" t="s">
        <v>63</v>
      </c>
      <c r="L22" s="16"/>
    </row>
    <row r="23" spans="1:14" ht="26.5" customHeight="1" x14ac:dyDescent="0.25">
      <c r="A23" s="15">
        <v>19</v>
      </c>
      <c r="B23" s="48" t="s">
        <v>32</v>
      </c>
      <c r="C23" s="3">
        <v>192563.20000000001</v>
      </c>
      <c r="D23" s="6">
        <v>229636.83</v>
      </c>
      <c r="E23" s="6">
        <v>187355.43</v>
      </c>
      <c r="F23" s="6">
        <v>197498.06</v>
      </c>
      <c r="G23" s="6">
        <v>220000</v>
      </c>
      <c r="H23" s="6">
        <v>358916.61</v>
      </c>
      <c r="I23" s="6">
        <v>300000</v>
      </c>
      <c r="J23" s="6">
        <f t="shared" si="0"/>
        <v>300000</v>
      </c>
      <c r="K23" s="23" t="s">
        <v>43</v>
      </c>
      <c r="L23" s="16"/>
    </row>
    <row r="24" spans="1:14" ht="27.65" customHeight="1" x14ac:dyDescent="0.25">
      <c r="A24" s="15">
        <v>20</v>
      </c>
      <c r="B24" s="48" t="s">
        <v>33</v>
      </c>
      <c r="C24" s="3">
        <v>1096566.48</v>
      </c>
      <c r="D24" s="6">
        <v>1049262.2</v>
      </c>
      <c r="E24" s="6">
        <v>1049990.3999999999</v>
      </c>
      <c r="F24" s="6">
        <v>1245724.55</v>
      </c>
      <c r="G24" s="6">
        <v>990000</v>
      </c>
      <c r="H24" s="6">
        <v>906708.65</v>
      </c>
      <c r="I24" s="6">
        <v>1000000</v>
      </c>
      <c r="J24" s="6">
        <f t="shared" si="0"/>
        <v>1000000</v>
      </c>
      <c r="K24" s="27" t="s">
        <v>57</v>
      </c>
      <c r="L24" s="16"/>
    </row>
    <row r="25" spans="1:14" ht="27.65" customHeight="1" x14ac:dyDescent="0.25">
      <c r="A25" s="43">
        <v>21</v>
      </c>
      <c r="B25" s="49" t="s">
        <v>34</v>
      </c>
      <c r="C25" s="46">
        <v>803888</v>
      </c>
      <c r="D25" s="34">
        <v>810480</v>
      </c>
      <c r="E25" s="34">
        <v>810468.6</v>
      </c>
      <c r="F25" s="34">
        <v>810468.6</v>
      </c>
      <c r="G25" s="34">
        <v>810480</v>
      </c>
      <c r="H25" s="34">
        <v>833562.93</v>
      </c>
      <c r="I25" s="34">
        <v>841260</v>
      </c>
      <c r="J25" s="6">
        <f t="shared" si="0"/>
        <v>841260</v>
      </c>
      <c r="K25" s="45" t="s">
        <v>10</v>
      </c>
      <c r="L25" s="16"/>
    </row>
    <row r="26" spans="1:14" ht="28.5" customHeight="1" x14ac:dyDescent="0.25">
      <c r="A26" s="15">
        <v>22</v>
      </c>
      <c r="B26" s="48" t="s">
        <v>35</v>
      </c>
      <c r="C26" s="3">
        <v>193079.87</v>
      </c>
      <c r="D26" s="6">
        <v>91924.89</v>
      </c>
      <c r="E26" s="34">
        <v>120578.01</v>
      </c>
      <c r="F26" s="34">
        <v>116524.65</v>
      </c>
      <c r="G26" s="34">
        <v>125000</v>
      </c>
      <c r="H26" s="34">
        <v>69273.240000000005</v>
      </c>
      <c r="I26" s="34">
        <v>125000</v>
      </c>
      <c r="J26" s="6">
        <f t="shared" si="0"/>
        <v>125000</v>
      </c>
      <c r="K26" s="23" t="s">
        <v>8</v>
      </c>
      <c r="L26" s="16"/>
    </row>
    <row r="27" spans="1:14" ht="28.5" customHeight="1" x14ac:dyDescent="0.25">
      <c r="A27" s="43">
        <v>23</v>
      </c>
      <c r="B27" s="49" t="s">
        <v>36</v>
      </c>
      <c r="C27" s="46">
        <v>144000</v>
      </c>
      <c r="D27" s="34">
        <v>144000</v>
      </c>
      <c r="E27" s="34">
        <v>144000</v>
      </c>
      <c r="F27" s="34">
        <v>144000</v>
      </c>
      <c r="G27" s="34">
        <v>144000</v>
      </c>
      <c r="H27" s="34">
        <v>278550</v>
      </c>
      <c r="I27" s="34">
        <v>297000</v>
      </c>
      <c r="J27" s="6">
        <f t="shared" si="0"/>
        <v>297000</v>
      </c>
      <c r="K27" s="28" t="s">
        <v>10</v>
      </c>
      <c r="L27" s="16"/>
    </row>
    <row r="28" spans="1:14" ht="29" customHeight="1" x14ac:dyDescent="0.25">
      <c r="A28" s="57">
        <v>24</v>
      </c>
      <c r="B28" s="56" t="s">
        <v>37</v>
      </c>
      <c r="C28" s="58">
        <v>337680</v>
      </c>
      <c r="D28" s="55">
        <v>337428</v>
      </c>
      <c r="E28" s="55">
        <v>337176</v>
      </c>
      <c r="F28" s="55">
        <v>343866</v>
      </c>
      <c r="G28" s="55">
        <v>418080</v>
      </c>
      <c r="H28" s="55">
        <v>417456</v>
      </c>
      <c r="I28" s="55">
        <v>337680</v>
      </c>
      <c r="J28" s="6">
        <f t="shared" si="0"/>
        <v>337680</v>
      </c>
      <c r="K28" s="59" t="s">
        <v>58</v>
      </c>
      <c r="L28" s="16"/>
    </row>
    <row r="29" spans="1:14" ht="23.5" customHeight="1" thickBot="1" x14ac:dyDescent="0.3">
      <c r="A29" s="43">
        <v>25</v>
      </c>
      <c r="B29" s="49" t="s">
        <v>38</v>
      </c>
      <c r="C29" s="46">
        <v>1380380</v>
      </c>
      <c r="D29" s="34">
        <v>1453273</v>
      </c>
      <c r="E29" s="34">
        <v>1510902.8</v>
      </c>
      <c r="F29" s="34">
        <v>1501731</v>
      </c>
      <c r="G29" s="34">
        <v>1610000</v>
      </c>
      <c r="H29" s="34">
        <v>1637275.2</v>
      </c>
      <c r="I29" s="54">
        <f>1700000+40000</f>
        <v>1740000</v>
      </c>
      <c r="J29" s="54">
        <f>I29</f>
        <v>1740000</v>
      </c>
      <c r="K29" s="28" t="s">
        <v>59</v>
      </c>
      <c r="L29" s="16"/>
    </row>
    <row r="30" spans="1:14" ht="27.75" customHeight="1" thickBot="1" x14ac:dyDescent="0.3">
      <c r="A30" s="17" t="s">
        <v>3</v>
      </c>
      <c r="B30" s="18"/>
      <c r="C30" s="5">
        <f>SUM(C6:C29)</f>
        <v>15499512.969999997</v>
      </c>
      <c r="D30" s="5">
        <f>SUM(D6:D29)</f>
        <v>16086905.530000001</v>
      </c>
      <c r="E30" s="5">
        <f>SUM(E6:E29)</f>
        <v>16276899.34</v>
      </c>
      <c r="F30" s="29">
        <f>SUM(F6:F29)</f>
        <v>16528330.490000002</v>
      </c>
      <c r="G30" s="29">
        <f>SUM(G6:G27,G28,G29)</f>
        <v>16619396</v>
      </c>
      <c r="H30" s="29">
        <f>SUM(H6:H29)</f>
        <v>18951397.370000001</v>
      </c>
      <c r="I30" s="29">
        <f>SUM(I6:I27,I28,I29)</f>
        <v>21173608</v>
      </c>
      <c r="J30" s="29">
        <f>SUM(J6:J27,J28,J29)</f>
        <v>21173608</v>
      </c>
      <c r="K30" s="19"/>
      <c r="L30" s="16"/>
    </row>
    <row r="31" spans="1:14" s="1" customFormat="1" ht="28.5" customHeight="1" thickBot="1" x14ac:dyDescent="0.35">
      <c r="A31" s="17" t="s">
        <v>2</v>
      </c>
      <c r="B31" s="18"/>
      <c r="C31" s="5">
        <f t="shared" ref="C31:H31" si="1">C30+C5</f>
        <v>17709740.169999998</v>
      </c>
      <c r="D31" s="5">
        <f t="shared" si="1"/>
        <v>20507359.73</v>
      </c>
      <c r="E31" s="5">
        <f t="shared" si="1"/>
        <v>20697353.740000002</v>
      </c>
      <c r="F31" s="5">
        <f t="shared" si="1"/>
        <v>20948784.890000001</v>
      </c>
      <c r="G31" s="5">
        <f t="shared" si="1"/>
        <v>21039850.399999999</v>
      </c>
      <c r="H31" s="5">
        <f t="shared" si="1"/>
        <v>23371877.580000002</v>
      </c>
      <c r="I31" s="5">
        <f>I30+I5</f>
        <v>25594062.399999999</v>
      </c>
      <c r="J31" s="5">
        <f>J30+J5</f>
        <v>23383835.199999999</v>
      </c>
      <c r="K31" s="31"/>
      <c r="L31" s="16"/>
    </row>
    <row r="32" spans="1:14" x14ac:dyDescent="0.3">
      <c r="A32" s="1" t="s">
        <v>9</v>
      </c>
      <c r="C32" s="2"/>
      <c r="I32" s="50"/>
      <c r="J32" s="50"/>
      <c r="K32" s="60" t="s">
        <v>39</v>
      </c>
    </row>
    <row r="33" spans="2:11" x14ac:dyDescent="0.3">
      <c r="G33" s="30"/>
      <c r="I33" s="30"/>
      <c r="J33" s="30"/>
      <c r="K33" s="30"/>
    </row>
    <row r="34" spans="2:11" x14ac:dyDescent="0.3">
      <c r="G34" s="30"/>
      <c r="I34" s="30"/>
      <c r="J34" s="30"/>
    </row>
    <row r="35" spans="2:11" x14ac:dyDescent="0.3">
      <c r="E35" s="30"/>
      <c r="G35" s="30"/>
      <c r="H35" s="30"/>
      <c r="I35" s="30"/>
      <c r="J35" s="30"/>
    </row>
    <row r="36" spans="2:11" x14ac:dyDescent="0.3">
      <c r="H36" s="30"/>
    </row>
    <row r="47" spans="2:11" x14ac:dyDescent="0.3">
      <c r="B47" s="8"/>
    </row>
  </sheetData>
  <phoneticPr fontId="0" type="noConversion"/>
  <printOptions gridLines="1"/>
  <pageMargins left="0.19685039370078741" right="0.23622047244094491" top="0.15748031496062992" bottom="0.19685039370078741" header="0.15748031496062992" footer="0.19685039370078741"/>
  <pageSetup paperSize="9" scale="64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2023</vt:lpstr>
    </vt:vector>
  </TitlesOfParts>
  <Company>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GeorgeNowak</cp:lastModifiedBy>
  <cp:lastPrinted>2019-11-21T17:38:13Z</cp:lastPrinted>
  <dcterms:created xsi:type="dcterms:W3CDTF">2005-06-03T09:37:50Z</dcterms:created>
  <dcterms:modified xsi:type="dcterms:W3CDTF">2023-03-23T12:06:16Z</dcterms:modified>
</cp:coreProperties>
</file>